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95" yWindow="105" windowWidth="14085" windowHeight="1270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 s="1"/>
  <c r="D21" i="100" l="1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<sst xmlns="http://schemas.openxmlformats.org/spreadsheetml/2006/main" count="167" uniqueCount="103">
  <si>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</si>
  <si>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</si>
  <si>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</si>
  <si>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</si>
  <si>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</si>
  <si>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</si>
  <si>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</si>
  <si>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</si>
  <si>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</si>
  <si>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</si>
  <si>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</si>
  <si>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</si>
  <si>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</si>
  <si>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</si>
  <si>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</si>
  <si>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</si>
  <si>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</si>
  <si>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</si>
  <si>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</si>
  <si>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</si>
  <si>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</si>
  <si>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</si>
  <si>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</si>
  <si>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</si>
  <si>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</si>
  <si>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</si>
  <si>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</si>
  <si>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</si>
  <si>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</si>
  <si>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</si>
  <si>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</si>
  <si>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</si>
  <si>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</si>
  <si>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</si>
  <si>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</si>
  <si>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</si>
  <si>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</si>
  <si>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</si>
  <si>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</si>
  <si>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</si>
  <si>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</si>
  <si>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</si>
  <si>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</si>
  <si>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</si>
  <si>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</si>
  <si>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</si>
  <si>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</si>
  <si>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</si>
  <si>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</si>
  <si>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</si>
  <si>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</si>
  <si>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</si>
  <si>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</si>
  <si>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</si>
  <si>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</si>
  <si>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</si>
  <si>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</si>
  <si>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</si>
  <si>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</si>
  <si>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</si>
  <si>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</si>
  <si>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</si>
  <si>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</si>
  <si>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</si>
  <si>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</si>
  <si>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</si>
  <si>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</si>
  <si>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</si>
  <si>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</si>
  <si>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</si>
  <si>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</si>
  <si>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</si>
  <si>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</si>
  <si>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</si>
  <si>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</si>
  <si>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</si>
  <si>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</si>
  <si>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</si>
  <si>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Червленная - ПС Николаевская (Л-83а) (в резерве)</t>
  </si>
  <si>
    <t>Идентификатор инвестиционного проекта:  K_Che341</t>
  </si>
  <si>
    <t>Протяженность, км: менее 20</t>
  </si>
  <si>
    <t>П3-09</t>
  </si>
  <si>
    <t>Год раскрытия информации:  2022</t>
  </si>
  <si>
    <t xml:space="preserve">Идентификатор инвестиционного проекта:  </t>
  </si>
  <si>
    <t>K_Che341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</si>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</sst>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78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4" customFormat="1" x14ac:dyDescent="0.25">
      <c r="A15" s="76" t="s">
        <v>54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4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4" customFormat="1" x14ac:dyDescent="0.25">
      <c r="A17" s="74"/>
      <c r="B17" s="74"/>
      <c r="C17" s="74" t="s">
        <v>53</v>
      </c>
      <c r="D17" s="74"/>
      <c r="E17" s="74"/>
      <c r="F17" s="74"/>
      <c r="G17" s="74"/>
      <c r="H17" s="74"/>
      <c r="I17" s="74"/>
      <c r="J17" s="74"/>
      <c r="K17" s="74" t="s">
        <v>55</v>
      </c>
      <c r="L17" s="74" t="s">
        <v>53</v>
      </c>
      <c r="M17" s="74"/>
      <c r="N17" s="74"/>
      <c r="O17" s="74"/>
      <c r="P17" s="74"/>
      <c r="Q17" s="74"/>
    </row>
    <row r="18" spans="1:19" s="54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56</v>
      </c>
      <c r="L18" s="74"/>
      <c r="M18" s="74"/>
      <c r="N18" s="74"/>
      <c r="O18" s="74" t="s">
        <v>20</v>
      </c>
      <c r="P18" s="74"/>
      <c r="Q18" s="74"/>
    </row>
    <row r="19" spans="1:19" s="54" customFormat="1" ht="105" x14ac:dyDescent="0.25">
      <c r="A19" s="74"/>
      <c r="B19" s="74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74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55" t="s">
        <v>13</v>
      </c>
      <c r="R19" s="63" t="s">
        <v>58</v>
      </c>
      <c r="S19" s="63" t="s">
        <v>59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12.2</v>
      </c>
      <c r="F21" s="58" t="s">
        <v>62</v>
      </c>
      <c r="G21" s="58" t="s">
        <v>63</v>
      </c>
      <c r="H21" s="61">
        <v>2158</v>
      </c>
      <c r="I21" s="61">
        <v>64239.34</v>
      </c>
      <c r="J21" s="59" t="s">
        <v>60</v>
      </c>
      <c r="K21" s="58">
        <v>35</v>
      </c>
      <c r="L21" s="60" t="s">
        <v>61</v>
      </c>
      <c r="M21" s="58">
        <v>12.2</v>
      </c>
      <c r="N21" s="58" t="s">
        <v>62</v>
      </c>
      <c r="O21" s="61" t="s">
        <v>63</v>
      </c>
      <c r="P21" s="62">
        <v>2158</v>
      </c>
      <c r="Q21" s="64">
        <v>64239.34</v>
      </c>
      <c r="R21" s="54">
        <v>2.44</v>
      </c>
      <c r="S21" s="54" t="s">
        <v>61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12.2</v>
      </c>
      <c r="F22" s="58" t="s">
        <v>62</v>
      </c>
      <c r="G22" s="58" t="s">
        <v>65</v>
      </c>
      <c r="H22" s="61">
        <v>1335</v>
      </c>
      <c r="I22" s="61">
        <v>16938.48</v>
      </c>
      <c r="J22" s="59" t="s">
        <v>64</v>
      </c>
      <c r="K22" s="58">
        <v>35</v>
      </c>
      <c r="L22" s="60" t="s">
        <v>61</v>
      </c>
      <c r="M22" s="58">
        <v>12.2</v>
      </c>
      <c r="N22" s="58" t="s">
        <v>62</v>
      </c>
      <c r="O22" s="61" t="s">
        <v>65</v>
      </c>
      <c r="P22" s="62">
        <v>1335</v>
      </c>
      <c r="Q22" s="64">
        <v>16938.48</v>
      </c>
      <c r="R22" s="54">
        <v>1.04</v>
      </c>
      <c r="S22" s="54" t="s">
        <v>61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12.2</v>
      </c>
      <c r="F23" s="58" t="s">
        <v>62</v>
      </c>
      <c r="G23" s="58" t="s">
        <v>68</v>
      </c>
      <c r="H23" s="61">
        <v>431</v>
      </c>
      <c r="I23" s="61">
        <v>5468.53</v>
      </c>
      <c r="J23" s="59" t="s">
        <v>66</v>
      </c>
      <c r="K23" s="58">
        <v>35</v>
      </c>
      <c r="L23" s="60" t="s">
        <v>67</v>
      </c>
      <c r="M23" s="58">
        <v>12.2</v>
      </c>
      <c r="N23" s="58" t="s">
        <v>62</v>
      </c>
      <c r="O23" s="61" t="s">
        <v>68</v>
      </c>
      <c r="P23" s="62">
        <v>431</v>
      </c>
      <c r="Q23" s="64">
        <v>5468.53</v>
      </c>
      <c r="R23" s="54">
        <v>1.04</v>
      </c>
      <c r="S23" s="54" t="s">
        <v>67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12.2</v>
      </c>
      <c r="F24" s="58" t="s">
        <v>62</v>
      </c>
      <c r="G24" s="58" t="s">
        <v>71</v>
      </c>
      <c r="H24" s="61">
        <v>669</v>
      </c>
      <c r="I24" s="61">
        <v>8488.27</v>
      </c>
      <c r="J24" s="59" t="s">
        <v>69</v>
      </c>
      <c r="K24" s="58" t="s">
        <v>19</v>
      </c>
      <c r="L24" s="60" t="s">
        <v>70</v>
      </c>
      <c r="M24" s="58">
        <v>12.2</v>
      </c>
      <c r="N24" s="58" t="s">
        <v>62</v>
      </c>
      <c r="O24" s="61" t="s">
        <v>71</v>
      </c>
      <c r="P24" s="62">
        <v>669</v>
      </c>
      <c r="Q24" s="64">
        <v>8488.27</v>
      </c>
      <c r="R24" s="54">
        <v>1.04</v>
      </c>
      <c r="S24" s="54" t="s">
        <v>72</v>
      </c>
    </row>
    <row r="25" spans="1:19" s="54" customFormat="1" ht="75" x14ac:dyDescent="0.25">
      <c r="A25" s="58">
        <v>5</v>
      </c>
      <c r="B25" s="58" t="s">
        <v>73</v>
      </c>
      <c r="C25" s="59">
        <v>35</v>
      </c>
      <c r="D25" s="58" t="s">
        <v>80</v>
      </c>
      <c r="E25" s="60">
        <v>1</v>
      </c>
      <c r="F25" s="58" t="s">
        <v>74</v>
      </c>
      <c r="G25" s="58" t="s">
        <v>81</v>
      </c>
      <c r="H25" s="61">
        <v>8191.92</v>
      </c>
      <c r="I25" s="61">
        <v>8191.92</v>
      </c>
      <c r="J25" s="59" t="s">
        <v>73</v>
      </c>
      <c r="K25" s="58">
        <v>35</v>
      </c>
      <c r="L25" s="60" t="s">
        <v>80</v>
      </c>
      <c r="M25" s="58">
        <v>1</v>
      </c>
      <c r="N25" s="58" t="s">
        <v>74</v>
      </c>
      <c r="O25" s="61" t="s">
        <v>81</v>
      </c>
      <c r="P25" s="62">
        <v>8191.92</v>
      </c>
      <c r="Q25" s="64">
        <v>8191.92</v>
      </c>
      <c r="R25" s="54">
        <v>1</v>
      </c>
      <c r="S25" s="54" t="s">
        <v>80</v>
      </c>
    </row>
    <row r="26" spans="1:19" s="54" customFormat="1" ht="75" x14ac:dyDescent="0.25">
      <c r="A26" s="58" t="s">
        <v>75</v>
      </c>
      <c r="B26" s="58" t="s">
        <v>76</v>
      </c>
      <c r="C26" s="59" t="s">
        <v>77</v>
      </c>
      <c r="D26" s="58" t="s">
        <v>77</v>
      </c>
      <c r="E26" s="60" t="s">
        <v>77</v>
      </c>
      <c r="F26" s="58" t="s">
        <v>77</v>
      </c>
      <c r="G26" s="58" t="s">
        <v>77</v>
      </c>
      <c r="H26" s="61" t="s">
        <v>77</v>
      </c>
      <c r="I26" s="61">
        <v>8191.92</v>
      </c>
      <c r="J26" s="59" t="s">
        <v>76</v>
      </c>
      <c r="K26" s="58" t="s">
        <v>77</v>
      </c>
      <c r="L26" s="60" t="s">
        <v>77</v>
      </c>
      <c r="M26" s="58" t="s">
        <v>77</v>
      </c>
      <c r="N26" s="58" t="s">
        <v>77</v>
      </c>
      <c r="O26" s="61" t="s">
        <v>77</v>
      </c>
      <c r="P26" s="62" t="s">
        <v>77</v>
      </c>
      <c r="Q26" s="64">
        <f>Q25</f>
        <v>8191.92</v>
      </c>
      <c r="R26" s="54" t="s">
        <v>77</v>
      </c>
      <c r="S26" s="54" t="s">
        <v>77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I23" sqref="I23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Червленная - ПС Николаевская (Л-83а) (в резерве)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83</v>
      </c>
      <c r="B10" s="70"/>
      <c r="C10" s="70"/>
      <c r="D10" s="66" t="s">
        <v>84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22.5" customHeight="1" x14ac:dyDescent="0.25">
      <c r="A11" s="75" t="s">
        <v>85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8191.92</v>
      </c>
      <c r="D19" s="20">
        <f>т4!Q25</f>
        <v>8191.92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1638.384</v>
      </c>
      <c r="D20" s="21">
        <f>D19*20%</f>
        <v>1638.384</v>
      </c>
      <c r="E20" s="25"/>
      <c r="F20" s="78" t="s">
        <v>25</v>
      </c>
      <c r="G20" s="79"/>
      <c r="H20" s="79"/>
      <c r="I20" s="79"/>
      <c r="J20" s="79"/>
      <c r="K20" s="79"/>
      <c r="L20" s="79"/>
      <c r="M20" s="79"/>
      <c r="N20" s="79"/>
      <c r="O20" s="80"/>
    </row>
    <row r="21" spans="1:16" ht="111.75" x14ac:dyDescent="0.25">
      <c r="A21" s="12">
        <v>3</v>
      </c>
      <c r="B21" s="19" t="s">
        <v>32</v>
      </c>
      <c r="C21" s="20">
        <v>9830.3040000000001</v>
      </c>
      <c r="D21" s="21">
        <f>D19+D20</f>
        <v>9830.3040000000001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12040.007399516993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12587.993387960314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9830.3040000000001</v>
      </c>
      <c r="D24" s="90">
        <f>D21-D23</f>
        <v>9830.3040000000001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4095.7122200527315</v>
      </c>
      <c r="D25" s="90">
        <f>SUM(D26:D36)</f>
        <v>4103.915994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4095.7122200527315</v>
      </c>
      <c r="D29" s="20">
        <f>VLOOKUP($D$10,'[1]Формат ИПР'!$D:$DG,72,0)*1000</f>
        <v>441.60322000000002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3662.312774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6"/>
      <c r="D37" s="86"/>
      <c r="E37" s="87"/>
      <c r="F37" s="87"/>
      <c r="G37" s="87"/>
    </row>
    <row r="38" spans="1:16" ht="18" x14ac:dyDescent="0.25">
      <c r="A38" s="88" t="s">
        <v>37</v>
      </c>
      <c r="B38" s="88"/>
      <c r="C38" s="88"/>
      <c r="D38" s="88"/>
      <c r="E38" s="88"/>
      <c r="F38" s="88"/>
      <c r="G38" s="88"/>
    </row>
    <row r="39" spans="1:16" x14ac:dyDescent="0.25">
      <c r="A39" s="85" t="s">
        <v>38</v>
      </c>
      <c r="B39" s="85"/>
      <c r="C39" s="85"/>
      <c r="D39" s="85"/>
      <c r="E39" s="85"/>
      <c r="F39" s="85"/>
      <c r="G39" s="85"/>
    </row>
    <row r="40" spans="1:16" x14ac:dyDescent="0.25">
      <c r="A40" s="85" t="s">
        <v>39</v>
      </c>
      <c r="B40" s="85"/>
      <c r="C40" s="85"/>
      <c r="D40" s="85"/>
      <c r="E40" s="85"/>
      <c r="F40" s="85"/>
      <c r="G40" s="85"/>
      <c r="H40" s="25" t="s">
        <v>14</v>
      </c>
    </row>
    <row r="41" spans="1:16" x14ac:dyDescent="0.25">
      <c r="A41" s="85" t="s">
        <v>40</v>
      </c>
      <c r="B41" s="85"/>
      <c r="C41" s="85"/>
      <c r="D41" s="85"/>
      <c r="E41" s="85"/>
      <c r="F41" s="85"/>
      <c r="G41" s="85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5"/>
      <c r="B42" s="85"/>
      <c r="C42" s="85"/>
      <c r="D42" s="85"/>
      <c r="E42" s="85"/>
      <c r="F42" s="85"/>
      <c r="G42" s="85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2022-03-29T08:38:45Z</dcterms:modified>
</cp:coreProperties>
</file>